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計算" state="visible" r:id="rId5"/>
  </sheets>
  <calcPr calcId="171027" fullCalcOnLoad="1"/>
</workbook>
</file>

<file path=xl/sharedStrings.xml><?xml version="1.0" encoding="utf-8"?>
<sst xmlns="http://schemas.openxmlformats.org/spreadsheetml/2006/main" count="144" uniqueCount="103">
  <si>
    <t>T04 投資回収計算シート（サイトの計算と同じ式）</t>
  </si>
  <si>
    <t>このファイルは、運送AI実践プロジェクト（仮称）のテンプレートです。</t>
  </si>
  <si>
    <t>使い方</t>
  </si>
  <si>
    <t>1. 「計算」シートの黄色の欄に、費用（税抜）と効果の見込みを入れます。</t>
  </si>
  <si>
    <t/>
  </si>
  <si>
    <t>2. 灰色の欄に、回収期間・1台当たりの費用・利用期間通算の損益が自動で出ます。灰色の欄（式）は上書きしないでください。</t>
  </si>
  <si>
    <t>3. 「入力の確認」に問題が出たら、その欄を直します。結果を社外に示すときは、見積書などの根拠を添えます。</t>
  </si>
  <si>
    <t>根拠</t>
  </si>
  <si>
    <t>サイトの投資回収計算と同じ式です（要件定義 付録B）。付録Bのテストケース（T1〜T4）の入力で、サイトの計算と同じ結果になることを自動テストで確かめています。</t>
  </si>
  <si>
    <t>確認日</t>
  </si>
  <si>
    <t>2026年10月31日</t>
  </si>
  <si>
    <t>版</t>
  </si>
  <si>
    <t>第1版（2026年10月31日）</t>
  </si>
  <si>
    <t>シート</t>
  </si>
  <si>
    <t>計算：入力（黄色）と計算結果（灰色）、入力の確認</t>
  </si>
  <si>
    <t>注意</t>
  </si>
  <si>
    <t>黄色の欄に入力します。灰色の欄は計算式です（上書きしないでください）。</t>
  </si>
  <si>
    <t>内部の計算は丸めません。表示は円単位で四捨五入、回収期間は小数1位、1km当たりは小数2位です（サイトの計算と同じ）。</t>
  </si>
  <si>
    <t>サイトの投資回収計算（/tools/kaishu）と同じ式です。</t>
  </si>
  <si>
    <t>この表は一般的な雛形です。個別の事案が法令に当てはまるかどうかの判断はしていません。判断が必要なときは、専門家や所管の窓口にご相談ください。</t>
  </si>
  <si>
    <t>最新の版は、サイトの「テンプレート一覧」で確かめてください。</t>
  </si>
  <si>
    <t>投資回収計算シート（サイトの計算と同じ式）</t>
  </si>
  <si>
    <t>黄色の欄に入力します（金額は税抜・円）。灰色の欄は計算式です（上書きしないでください）。使い方・根拠・確認日・版は「使い方」シートにあります。</t>
  </si>
  <si>
    <t>記号</t>
  </si>
  <si>
    <t>入力する項目</t>
  </si>
  <si>
    <t>入力</t>
  </si>
  <si>
    <t>単位</t>
  </si>
  <si>
    <t>制約・説明</t>
  </si>
  <si>
    <t>I</t>
  </si>
  <si>
    <t>初期費用</t>
  </si>
  <si>
    <t>円</t>
  </si>
  <si>
    <t>0以上</t>
  </si>
  <si>
    <t>S</t>
  </si>
  <si>
    <t>補助・助成額</t>
  </si>
  <si>
    <t>0以上で、初期費用以下。ない場合は空欄（0として計算）</t>
  </si>
  <si>
    <t>M</t>
  </si>
  <si>
    <t>月額費用</t>
  </si>
  <si>
    <t>円/月</t>
  </si>
  <si>
    <t>N</t>
  </si>
  <si>
    <t>利用期間</t>
  </si>
  <si>
    <t>か月</t>
  </si>
  <si>
    <t>1以上の整数（既定60）</t>
  </si>
  <si>
    <t>V</t>
  </si>
  <si>
    <t>対象台数</t>
  </si>
  <si>
    <t>台</t>
  </si>
  <si>
    <t>1以上の整数</t>
  </si>
  <si>
    <t>p</t>
  </si>
  <si>
    <t>作業が減る人数</t>
  </si>
  <si>
    <t>人</t>
  </si>
  <si>
    <t>0以上。減らない場合は0</t>
  </si>
  <si>
    <t>h</t>
  </si>
  <si>
    <t>1人当たり月に減る時間</t>
  </si>
  <si>
    <t>時間/月</t>
  </si>
  <si>
    <t>w</t>
  </si>
  <si>
    <t>時間単価</t>
  </si>
  <si>
    <t>円/時</t>
  </si>
  <si>
    <t>C</t>
  </si>
  <si>
    <t>その他の年間削減額</t>
  </si>
  <si>
    <t>円/年</t>
  </si>
  <si>
    <t>0以上。ない場合は空欄（0として計算）</t>
  </si>
  <si>
    <t>R</t>
  </si>
  <si>
    <t>年間の増収効果（任意）</t>
  </si>
  <si>
    <t>0以上。入れる場合は、次の行の根拠メモが必須</t>
  </si>
  <si>
    <t>増収効果の根拠メモ</t>
  </si>
  <si>
    <t>年間の増収効果を入れたときは必須（見積書・受注の見込みなど）</t>
  </si>
  <si>
    <t>D</t>
  </si>
  <si>
    <t>1台当たり年間走行距離（任意）</t>
  </si>
  <si>
    <t>km/年</t>
  </si>
  <si>
    <t>1以上。入れると1km当たりのDX費用を計算</t>
  </si>
  <si>
    <t>計算結果</t>
  </si>
  <si>
    <t>値</t>
  </si>
  <si>
    <t>式</t>
  </si>
  <si>
    <t>E</t>
  </si>
  <si>
    <t>年間効果額</t>
  </si>
  <si>
    <t>p×h×12×w＋C＋R</t>
  </si>
  <si>
    <t>O</t>
  </si>
  <si>
    <t>年間運用費</t>
  </si>
  <si>
    <t>M×12</t>
  </si>
  <si>
    <t>K</t>
  </si>
  <si>
    <t>正味の初期負担</t>
  </si>
  <si>
    <t>I−S</t>
  </si>
  <si>
    <t>年間の差（E − O）</t>
  </si>
  <si>
    <t>E−O</t>
  </si>
  <si>
    <t>回収期間</t>
  </si>
  <si>
    <t>年</t>
  </si>
  <si>
    <t>K÷(E−O)。E−O≦0なら「回収できません」、K＝0なら「初期負担なし」</t>
  </si>
  <si>
    <t>1台・1か月当たりDX費用</t>
  </si>
  <si>
    <t>K÷(N×V)＋M÷V</t>
  </si>
  <si>
    <t>1台・1年当たりDX費用</t>
  </si>
  <si>
    <t>1台・1か月当たり×12</t>
  </si>
  <si>
    <t>1km当たりDX費用</t>
  </si>
  <si>
    <t>円/km</t>
  </si>
  <si>
    <t>1台・1年当たり÷D（D を入れたときだけ）</t>
  </si>
  <si>
    <t>利用期間通算の損益</t>
  </si>
  <si>
    <t>E×N÷12−(K＋O×N÷12)</t>
  </si>
  <si>
    <t>入力の確認</t>
  </si>
  <si>
    <t>まとめ</t>
  </si>
  <si>
    <t>必須の欄</t>
  </si>
  <si>
    <t>利用期間・対象台数</t>
  </si>
  <si>
    <t>根拠メモ</t>
  </si>
  <si>
    <t>走行距離</t>
  </si>
  <si>
    <t>数字</t>
  </si>
  <si>
    <t>内部の計算は丸めません。表示は円単位で四捨五入、回収期間は小数1位、1km当たりは小数2位です。「入力の確認」が「問題ありません」のときだけ、計算結果を表示します。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</si>
</sst>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 x14ac:knownFonts="1">
    <font>
      <color theme="1"/>
      <family val="2"/>
      <scheme val="minor"/>
      <sz val="11"/>
      <name val="Calibri"/>
    </font>
    <font>
      <b/>
      <color rgb="FF1B3A6B"/>
      <sz val="14"/>
      <name val="BIZ UDPゴシック"/>
    </font>
    <font>
      <sz val="10"/>
      <name val="BIZ UDPゴシック"/>
    </font>
    <font>
      <b/>
      <sz val="11"/>
      <name val="BIZ UDPゴシック"/>
    </font>
    <font>
      <sz val="11"/>
      <name val="BIZ UDPゴシック"/>
    </font>
  </fonts>
  <fills count="5">
    <fill>
      <patternFill patternType="none"/>
    </fill>
    <fill>
      <patternFill patternType="gray125"/>
    </fill>
    <fill>
      <patternFill patternType="solid">
        <fgColor rgb="FFDCE6F2"/>
      </patternFill>
    </fill>
    <fill>
      <patternFill patternType="solid">
        <fgColor rgb="FFFFF2CC"/>
      </patternFill>
    </fill>
    <fill>
      <patternFill patternType="solid">
        <fgColor rgb="FFF2F2F2"/>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2" borderId="1" xfId="0" applyFont="1" applyFill="1" applyBorder="1" applyAlignment="1">
      <alignment vertical="top" wrapText="1"/>
    </xf>
    <xf numFmtId="0" fontId="4" fillId="0" borderId="1" xfId="0" applyFont="1" applyBorder="1" applyAlignment="1">
      <alignment horizontal="center" vertical="top" wrapText="1"/>
    </xf>
    <xf numFmtId="164" fontId="4" fillId="3" borderId="1" xfId="0" applyNumberFormat="1" applyFont="1" applyFill="1" applyBorder="1" applyAlignment="1" applyProtection="1">
      <alignment horizontal="right" vertical="top" wrapText="1"/>
      <protection locked="0"/>
    </xf>
    <xf numFmtId="1" fontId="4" fillId="3" borderId="1" xfId="0" applyNumberFormat="1" applyFont="1" applyFill="1" applyBorder="1" applyAlignment="1" applyProtection="1">
      <alignment horizontal="right" vertical="top" wrapText="1"/>
      <protection locked="0"/>
    </xf>
    <xf numFmtId="0" fontId="4" fillId="3" borderId="1" xfId="0" applyFont="1" applyFill="1" applyBorder="1" applyAlignment="1" applyProtection="1">
      <alignment horizontal="right" vertical="top" wrapText="1"/>
      <protection locked="0"/>
    </xf>
    <xf numFmtId="0" fontId="4" fillId="3" borderId="1" xfId="0" applyFont="1" applyFill="1" applyBorder="1" applyAlignment="1" applyProtection="1">
      <alignment horizontal="left" vertical="top" wrapText="1"/>
      <protection locked="0"/>
    </xf>
    <xf numFmtId="164" fontId="3" fillId="4" borderId="1" xfId="0" applyNumberFormat="1" applyFont="1" applyFill="1" applyBorder="1" applyAlignment="1">
      <alignment horizontal="right" vertical="top" wrapText="1"/>
    </xf>
    <xf numFmtId="165" fontId="3" fillId="4" borderId="1" xfId="0" applyNumberFormat="1" applyFont="1" applyFill="1" applyBorder="1" applyAlignment="1">
      <alignment horizontal="right" vertical="top" wrapText="1"/>
    </xf>
    <xf numFmtId="2" fontId="3" fillId="4" borderId="1" xfId="0" applyNumberFormat="1" applyFont="1" applyFill="1" applyBorder="1" applyAlignment="1">
      <alignment horizontal="right" vertical="top" wrapText="1"/>
    </xf>
    <xf numFmtId="0" fontId="3" fillId="4" borderId="1" xfId="0" applyFont="1" applyFill="1" applyBorder="1" applyAlignment="1">
      <alignment vertical="top" wrapText="1"/>
    </xf>
    <xf numFmtId="0" fontId="4" fillId="4" borderId="1" xfId="0" applyFont="1" applyFill="1" applyBorder="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FormatPr defaultRowHeight="15" outlineLevelRow="0" outlineLevelCol="0" x14ac:dyDescent="55"/>
  <cols>
    <col min="1" max="1" width="16" customWidth="1"/>
    <col min="2" max="2" width="96" customWidth="1"/>
  </cols>
  <sheetData>
    <row r="1" ht="24" customHeight="1" spans="1:2" x14ac:dyDescent="0.25">
      <c r="A1" s="1" t="s">
        <v>0</v>
      </c>
      <c r="B1" s="1"/>
    </row>
    <row r="2" ht="19" customHeight="1" spans="1:2" x14ac:dyDescent="0.25">
      <c r="A2" s="2" t="s">
        <v>1</v>
      </c>
      <c r="B2" s="2"/>
    </row>
    <row r="4" ht="19" customHeight="1" spans="1:2" x14ac:dyDescent="0.25">
      <c r="A4" s="3" t="s">
        <v>2</v>
      </c>
      <c r="B4" s="4" t="s">
        <v>3</v>
      </c>
    </row>
    <row r="5" ht="34" customHeight="1" spans="1:2" x14ac:dyDescent="0.25">
      <c r="A5" s="4" t="s">
        <v>4</v>
      </c>
      <c r="B5" s="4" t="s">
        <v>5</v>
      </c>
    </row>
    <row r="6" ht="34" customHeight="1" spans="1:2" x14ac:dyDescent="0.25">
      <c r="A6" s="4" t="s">
        <v>4</v>
      </c>
      <c r="B6" s="4" t="s">
        <v>6</v>
      </c>
    </row>
    <row r="7" ht="34" customHeight="1" spans="1:2" x14ac:dyDescent="0.25">
      <c r="A7" s="3" t="s">
        <v>7</v>
      </c>
      <c r="B7" s="4" t="s">
        <v>8</v>
      </c>
    </row>
    <row r="8" ht="19" customHeight="1" spans="1:2" x14ac:dyDescent="0.25">
      <c r="A8" s="3" t="s">
        <v>9</v>
      </c>
      <c r="B8" s="4" t="s">
        <v>10</v>
      </c>
    </row>
    <row r="9" ht="19" customHeight="1" spans="1:2" x14ac:dyDescent="0.25">
      <c r="A9" s="3" t="s">
        <v>11</v>
      </c>
      <c r="B9" s="4" t="s">
        <v>12</v>
      </c>
    </row>
    <row r="10" ht="19" customHeight="1" spans="1:2" x14ac:dyDescent="0.25">
      <c r="A10" s="3" t="s">
        <v>13</v>
      </c>
      <c r="B10" s="4" t="s">
        <v>14</v>
      </c>
    </row>
    <row r="11" ht="19" customHeight="1" spans="1:2" x14ac:dyDescent="0.25">
      <c r="A11" s="3" t="s">
        <v>15</v>
      </c>
      <c r="B11" s="4" t="s">
        <v>16</v>
      </c>
    </row>
    <row r="12" ht="34" customHeight="1" spans="1:2" x14ac:dyDescent="0.25">
      <c r="A12" s="4" t="s">
        <v>4</v>
      </c>
      <c r="B12" s="4" t="s">
        <v>17</v>
      </c>
    </row>
    <row r="13" ht="19" customHeight="1" spans="1:2" x14ac:dyDescent="0.25">
      <c r="A13" s="4" t="s">
        <v>4</v>
      </c>
      <c r="B13" s="4" t="s">
        <v>18</v>
      </c>
    </row>
    <row r="14" ht="34" customHeight="1" spans="1:2" x14ac:dyDescent="0.25">
      <c r="A14" s="4" t="s">
        <v>4</v>
      </c>
      <c r="B14" s="4" t="s">
        <v>19</v>
      </c>
    </row>
    <row r="15" ht="19" customHeight="1" spans="1:2" x14ac:dyDescent="0.25">
      <c r="A15" s="4" t="s">
        <v>4</v>
      </c>
      <c r="B15" s="4" t="s">
        <v>20</v>
      </c>
    </row>
  </sheetData>
  <mergeCells count="2">
    <mergeCell ref="A1:B1"/>
    <mergeCell ref="A2:B2"/>
  </mergeCells>
  <pageMargins left="0.4" right="0.4" top="0.5" bottom="0.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9"/>
  <sheetFormatPr defaultRowHeight="15" outlineLevelRow="0" outlineLevelCol="0" x14ac:dyDescent="55"/>
  <cols>
    <col min="1" max="1" width="7" customWidth="1"/>
    <col min="2" max="2" width="30" customWidth="1"/>
    <col min="3" max="3" width="16" customWidth="1"/>
    <col min="5" max="5" width="52" customWidth="1"/>
  </cols>
  <sheetData>
    <row r="1" ht="24" customHeight="1" spans="1:5" x14ac:dyDescent="0.25">
      <c r="A1" s="1" t="s">
        <v>21</v>
      </c>
      <c r="B1" s="1"/>
      <c r="C1" s="1"/>
      <c r="D1" s="1"/>
      <c r="E1" s="1"/>
    </row>
    <row r="2" ht="34" customHeight="1" spans="1:5" x14ac:dyDescent="0.25">
      <c r="A2" s="2" t="s">
        <v>22</v>
      </c>
      <c r="B2" s="2"/>
      <c r="C2" s="2"/>
      <c r="D2" s="2"/>
      <c r="E2" s="2"/>
    </row>
    <row r="4" ht="19" customHeight="1" spans="1:5" x14ac:dyDescent="0.25">
      <c r="A4" s="5" t="s">
        <v>23</v>
      </c>
      <c r="B4" s="5" t="s">
        <v>24</v>
      </c>
      <c r="C4" s="5" t="s">
        <v>25</v>
      </c>
      <c r="D4" s="5" t="s">
        <v>26</v>
      </c>
      <c r="E4" s="5" t="s">
        <v>27</v>
      </c>
    </row>
    <row r="5" ht="19" customHeight="1" spans="1:5" x14ac:dyDescent="0.25">
      <c r="A5" s="6" t="s">
        <v>28</v>
      </c>
      <c r="B5" s="4" t="s">
        <v>29</v>
      </c>
      <c r="C5" s="7"/>
      <c r="D5" s="4" t="s">
        <v>30</v>
      </c>
      <c r="E5" s="4" t="s">
        <v>31</v>
      </c>
    </row>
    <row r="6" ht="34" customHeight="1" spans="1:5" x14ac:dyDescent="0.25">
      <c r="A6" s="6" t="s">
        <v>32</v>
      </c>
      <c r="B6" s="4" t="s">
        <v>33</v>
      </c>
      <c r="C6" s="7"/>
      <c r="D6" s="4" t="s">
        <v>30</v>
      </c>
      <c r="E6" s="4" t="s">
        <v>34</v>
      </c>
    </row>
    <row r="7" ht="19" customHeight="1" spans="1:5" x14ac:dyDescent="0.25">
      <c r="A7" s="6" t="s">
        <v>35</v>
      </c>
      <c r="B7" s="4" t="s">
        <v>36</v>
      </c>
      <c r="C7" s="7"/>
      <c r="D7" s="4" t="s">
        <v>37</v>
      </c>
      <c r="E7" s="4" t="s">
        <v>31</v>
      </c>
    </row>
    <row r="8" ht="19" customHeight="1" spans="1:5" x14ac:dyDescent="0.25">
      <c r="A8" s="6" t="s">
        <v>38</v>
      </c>
      <c r="B8" s="4" t="s">
        <v>39</v>
      </c>
      <c r="C8" s="8">
        <v>60</v>
      </c>
      <c r="D8" s="4" t="s">
        <v>40</v>
      </c>
      <c r="E8" s="4" t="s">
        <v>41</v>
      </c>
    </row>
    <row r="9" ht="19" customHeight="1" spans="1:5" x14ac:dyDescent="0.25">
      <c r="A9" s="6" t="s">
        <v>42</v>
      </c>
      <c r="B9" s="4" t="s">
        <v>43</v>
      </c>
      <c r="C9" s="8"/>
      <c r="D9" s="4" t="s">
        <v>44</v>
      </c>
      <c r="E9" s="4" t="s">
        <v>45</v>
      </c>
    </row>
    <row r="10" ht="19" customHeight="1" spans="1:5" x14ac:dyDescent="0.25">
      <c r="A10" s="6" t="s">
        <v>46</v>
      </c>
      <c r="B10" s="4" t="s">
        <v>47</v>
      </c>
      <c r="C10" s="9"/>
      <c r="D10" s="4" t="s">
        <v>48</v>
      </c>
      <c r="E10" s="4" t="s">
        <v>49</v>
      </c>
    </row>
    <row r="11" ht="19" customHeight="1" spans="1:5" x14ac:dyDescent="0.25">
      <c r="A11" s="6" t="s">
        <v>50</v>
      </c>
      <c r="B11" s="4" t="s">
        <v>51</v>
      </c>
      <c r="C11" s="9"/>
      <c r="D11" s="4" t="s">
        <v>52</v>
      </c>
      <c r="E11" s="4" t="s">
        <v>31</v>
      </c>
    </row>
    <row r="12" ht="19" customHeight="1" spans="1:5" x14ac:dyDescent="0.25">
      <c r="A12" s="6" t="s">
        <v>53</v>
      </c>
      <c r="B12" s="4" t="s">
        <v>54</v>
      </c>
      <c r="C12" s="7"/>
      <c r="D12" s="4" t="s">
        <v>55</v>
      </c>
      <c r="E12" s="4" t="s">
        <v>31</v>
      </c>
    </row>
    <row r="13" ht="19" customHeight="1" spans="1:5" x14ac:dyDescent="0.25">
      <c r="A13" s="6" t="s">
        <v>56</v>
      </c>
      <c r="B13" s="4" t="s">
        <v>57</v>
      </c>
      <c r="C13" s="7"/>
      <c r="D13" s="4" t="s">
        <v>58</v>
      </c>
      <c r="E13" s="4" t="s">
        <v>59</v>
      </c>
    </row>
    <row r="14" ht="19" customHeight="1" spans="1:5" x14ac:dyDescent="0.25">
      <c r="A14" s="6" t="s">
        <v>60</v>
      </c>
      <c r="B14" s="4" t="s">
        <v>61</v>
      </c>
      <c r="C14" s="7"/>
      <c r="D14" s="4" t="s">
        <v>58</v>
      </c>
      <c r="E14" s="4" t="s">
        <v>62</v>
      </c>
    </row>
    <row r="15" ht="34" customHeight="1" spans="1:5" x14ac:dyDescent="0.25">
      <c r="A15" s="6" t="s">
        <v>4</v>
      </c>
      <c r="B15" s="4" t="s">
        <v>63</v>
      </c>
      <c r="C15" s="10"/>
      <c r="D15" s="4" t="s">
        <v>4</v>
      </c>
      <c r="E15" s="4" t="s">
        <v>64</v>
      </c>
    </row>
    <row r="16" ht="34" customHeight="1" spans="1:5" x14ac:dyDescent="0.25">
      <c r="A16" s="6" t="s">
        <v>65</v>
      </c>
      <c r="B16" s="4" t="s">
        <v>66</v>
      </c>
      <c r="C16" s="7"/>
      <c r="D16" s="4" t="s">
        <v>67</v>
      </c>
      <c r="E16" s="4" t="s">
        <v>68</v>
      </c>
    </row>
    <row r="18" ht="19" customHeight="1" spans="1:5" x14ac:dyDescent="0.25">
      <c r="A18" s="5" t="s">
        <v>23</v>
      </c>
      <c r="B18" s="5" t="s">
        <v>69</v>
      </c>
      <c r="C18" s="5" t="s">
        <v>70</v>
      </c>
      <c r="D18" s="5" t="s">
        <v>26</v>
      </c>
      <c r="E18" s="5" t="s">
        <v>71</v>
      </c>
    </row>
    <row r="19" ht="19" customHeight="1" spans="1:5" x14ac:dyDescent="0.25">
      <c r="A19" s="6" t="s">
        <v>72</v>
      </c>
      <c r="B19" s="3" t="s">
        <v>73</v>
      </c>
      <c r="C19" s="11" t="str">
        <f>IF(NOT($C$30="問題ありません（計算できます）"),"",C10*C11*12*C12+C13+C14)</f>
        <v/>
      </c>
      <c r="D19" s="4" t="s">
        <v>58</v>
      </c>
      <c r="E19" s="4" t="s">
        <v>74</v>
      </c>
    </row>
    <row r="20" ht="19" customHeight="1" spans="1:5" x14ac:dyDescent="0.25">
      <c r="A20" s="6" t="s">
        <v>75</v>
      </c>
      <c r="B20" s="3" t="s">
        <v>76</v>
      </c>
      <c r="C20" s="11" t="str">
        <f>IF(NOT($C$30="問題ありません（計算できます）"),"",C7*12)</f>
        <v/>
      </c>
      <c r="D20" s="4" t="s">
        <v>58</v>
      </c>
      <c r="E20" s="4" t="s">
        <v>77</v>
      </c>
    </row>
    <row r="21" ht="19" customHeight="1" spans="1:5" x14ac:dyDescent="0.25">
      <c r="A21" s="6" t="s">
        <v>78</v>
      </c>
      <c r="B21" s="3" t="s">
        <v>79</v>
      </c>
      <c r="C21" s="11" t="str">
        <f>IF(NOT($C$30="問題ありません（計算できます）"),"",C5-C6)</f>
        <v/>
      </c>
      <c r="D21" s="4" t="s">
        <v>30</v>
      </c>
      <c r="E21" s="4" t="s">
        <v>80</v>
      </c>
    </row>
    <row r="22" ht="19" customHeight="1" spans="1:5" x14ac:dyDescent="0.25">
      <c r="A22" s="6" t="s">
        <v>4</v>
      </c>
      <c r="B22" s="3" t="s">
        <v>81</v>
      </c>
      <c r="C22" s="11" t="str">
        <f>IF(NOT($C$30="問題ありません（計算できます）"),"",C19-C20)</f>
        <v/>
      </c>
      <c r="D22" s="4" t="s">
        <v>58</v>
      </c>
      <c r="E22" s="4" t="s">
        <v>82</v>
      </c>
    </row>
    <row r="23" ht="34" customHeight="1" spans="1:5" x14ac:dyDescent="0.25">
      <c r="A23" s="6" t="s">
        <v>4</v>
      </c>
      <c r="B23" s="3" t="s">
        <v>83</v>
      </c>
      <c r="C23" s="12" t="str">
        <f>IF(NOT($C$30="問題ありません（計算できます）"),"",IF(C22&lt;=0,"回収できません（年間効果が運用費を下回ります）",IF(C21=0,"初期負担なし",C21/C22)))</f>
        <v/>
      </c>
      <c r="D23" s="4" t="s">
        <v>84</v>
      </c>
      <c r="E23" s="4" t="s">
        <v>85</v>
      </c>
    </row>
    <row r="24" ht="19" customHeight="1" spans="1:5" x14ac:dyDescent="0.25">
      <c r="A24" s="6" t="s">
        <v>4</v>
      </c>
      <c r="B24" s="3" t="s">
        <v>86</v>
      </c>
      <c r="C24" s="11" t="str">
        <f>IF(NOT($C$30="問題ありません（計算できます）"),"",C21/(C8*C9)+C7/C9)</f>
        <v/>
      </c>
      <c r="D24" s="4" t="s">
        <v>30</v>
      </c>
      <c r="E24" s="4" t="s">
        <v>87</v>
      </c>
    </row>
    <row r="25" ht="19" customHeight="1" spans="1:5" x14ac:dyDescent="0.25">
      <c r="A25" s="6" t="s">
        <v>4</v>
      </c>
      <c r="B25" s="3" t="s">
        <v>88</v>
      </c>
      <c r="C25" s="11" t="str">
        <f>IF(NOT($C$30="問題ありません（計算できます）"),"",C24*12)</f>
        <v/>
      </c>
      <c r="D25" s="4" t="s">
        <v>30</v>
      </c>
      <c r="E25" s="4" t="s">
        <v>89</v>
      </c>
    </row>
    <row r="26" ht="19" customHeight="1" spans="1:5" x14ac:dyDescent="0.25">
      <c r="A26" s="6" t="s">
        <v>4</v>
      </c>
      <c r="B26" s="3" t="s">
        <v>90</v>
      </c>
      <c r="C26" s="13" t="str">
        <f>IF(NOT($C$30="問題ありません（計算できます）"),"",IF(C16="","",C25/C16))</f>
        <v/>
      </c>
      <c r="D26" s="4" t="s">
        <v>91</v>
      </c>
      <c r="E26" s="4" t="s">
        <v>92</v>
      </c>
    </row>
    <row r="27" ht="19" customHeight="1" spans="1:5" x14ac:dyDescent="0.25">
      <c r="A27" s="6" t="s">
        <v>4</v>
      </c>
      <c r="B27" s="3" t="s">
        <v>93</v>
      </c>
      <c r="C27" s="11" t="str">
        <f>IF(NOT($C$30="問題ありません（計算できます）"),"",C19*C8/12-(C21+C20*C8/12))</f>
        <v/>
      </c>
      <c r="D27" s="4" t="s">
        <v>30</v>
      </c>
      <c r="E27" s="4" t="s">
        <v>94</v>
      </c>
    </row>
    <row r="29" ht="19" customHeight="1" spans="1:5" x14ac:dyDescent="0.25">
      <c r="A29" s="5" t="s">
        <v>4</v>
      </c>
      <c r="B29" s="5" t="s">
        <v>95</v>
      </c>
      <c r="C29" s="5" t="s">
        <v>4</v>
      </c>
      <c r="D29" s="5" t="s">
        <v>4</v>
      </c>
      <c r="E29" s="5" t="s">
        <v>4</v>
      </c>
    </row>
    <row r="30" ht="19" customHeight="1" spans="1:5" x14ac:dyDescent="0.25">
      <c r="A30" s="4" t="s">
        <v>4</v>
      </c>
      <c r="B30" s="3" t="s">
        <v>96</v>
      </c>
      <c r="C30" s="14" t="str">
        <f>IF(C31&amp;C32&amp;C33&amp;C34&amp;C35&amp;C36&amp;C37="","問題ありません（計算できます）",C31&amp;C32&amp;C33&amp;C34&amp;C35&amp;C36&amp;C37)</f>
        <v>I・M・N・V・p・h・w を入力してください。</v>
      </c>
      <c r="D30" s="14"/>
      <c r="E30" s="14"/>
    </row>
    <row r="31" ht="19" customHeight="1" spans="1:5" x14ac:dyDescent="0.25">
      <c r="A31" s="4" t="s">
        <v>4</v>
      </c>
      <c r="B31" s="4" t="s">
        <v>97</v>
      </c>
      <c r="C31" s="15" t="str">
        <f>IF(COUNT(C5,C7,C8,C9,C10,C11,C12)&lt;7,"I・M・N・V・p・h・w を入力してください。","")</f>
        <v>I・M・N・V・p・h・w を入力してください。</v>
      </c>
      <c r="D31" s="15"/>
      <c r="E31" s="15"/>
    </row>
    <row r="32" ht="19" customHeight="1" spans="1:5" x14ac:dyDescent="0.25">
      <c r="A32" s="4" t="s">
        <v>4</v>
      </c>
      <c r="B32" s="4" t="s">
        <v>33</v>
      </c>
      <c r="C32" s="15" t="str">
        <f>IF(AND(ISNUMBER(C5),ISNUMBER(C6)),IF(C6&gt;C5,"補助・助成額が初期費用を超えています。",""),"")</f>
        <v/>
      </c>
      <c r="D32" s="15"/>
      <c r="E32" s="15"/>
    </row>
    <row r="33" ht="19" customHeight="1" spans="1:5" x14ac:dyDescent="0.25">
      <c r="A33" s="4" t="s">
        <v>4</v>
      </c>
      <c r="B33" s="4" t="s">
        <v>31</v>
      </c>
      <c r="C33" s="15" t="str">
        <f>IF(OR(C5&lt;0,C6&lt;0,C7&lt;0,C10&lt;0,C11&lt;0,C12&lt;0,C13&lt;0,C14&lt;0),"0以上で入力してください（負の数があります）。","")</f>
        <v/>
      </c>
      <c r="D33" s="15"/>
      <c r="E33" s="15"/>
    </row>
    <row r="34" ht="19" customHeight="1" spans="1:5" x14ac:dyDescent="0.25">
      <c r="A34" s="4" t="s">
        <v>4</v>
      </c>
      <c r="B34" s="4" t="s">
        <v>98</v>
      </c>
      <c r="C34" s="15" t="str">
        <f>IF(ISNUMBER(C8),IF(OR(C8&lt;1,C8&lt;&gt;ROUND(C8,0)),"利用期間は1以上の整数で入力してください。",""),"")&amp;IF(ISNUMBER(C9),IF(OR(C9&lt;1,C9&lt;&gt;ROUND(C9,0)),"対象台数は1以上の整数で入力してください。",""),"")</f>
        <v/>
      </c>
      <c r="D34" s="15"/>
      <c r="E34" s="15"/>
    </row>
    <row r="35" ht="19" customHeight="1" spans="1:5" x14ac:dyDescent="0.25">
      <c r="A35" s="4" t="s">
        <v>4</v>
      </c>
      <c r="B35" s="4" t="s">
        <v>99</v>
      </c>
      <c r="C35" s="15" t="str">
        <f>IF(AND(ISNUMBER(C14),C14&gt;0,C15=""),"増収効果の根拠メモを入力してください。","")</f>
        <v/>
      </c>
      <c r="D35" s="15"/>
      <c r="E35" s="15"/>
    </row>
    <row r="36" ht="19" customHeight="1" spans="1:5" x14ac:dyDescent="0.25">
      <c r="A36" s="4" t="s">
        <v>4</v>
      </c>
      <c r="B36" s="4" t="s">
        <v>100</v>
      </c>
      <c r="C36" s="15" t="str">
        <f>IF(AND(ISNUMBER(C16),C16&lt;1),"1台当たり年間走行距離は1以上で入力してください。","")</f>
        <v/>
      </c>
      <c r="D36" s="15"/>
      <c r="E36" s="15"/>
    </row>
    <row r="37" ht="19" customHeight="1" spans="1:5" x14ac:dyDescent="0.25">
      <c r="A37" s="4" t="s">
        <v>4</v>
      </c>
      <c r="B37" s="4" t="s">
        <v>101</v>
      </c>
      <c r="C37" s="15" t="str">
        <f>IF(COUNTA(C5:C14,C16)&gt;COUNT(C5:C14,C16),"数字の欄に文字が入っています。","")</f>
        <v/>
      </c>
      <c r="D37" s="15"/>
      <c r="E37" s="15"/>
    </row>
    <row r="39" ht="34" customHeight="1" spans="1:5" x14ac:dyDescent="0.25">
      <c r="A39" s="16" t="s">
        <v>102</v>
      </c>
      <c r="B39" s="16"/>
      <c r="C39" s="16"/>
      <c r="D39" s="16"/>
      <c r="E39" s="16"/>
    </row>
  </sheetData>
  <mergeCells count="11">
    <mergeCell ref="A1:E1"/>
    <mergeCell ref="A2:E2"/>
    <mergeCell ref="C30:E30"/>
    <mergeCell ref="C31:E31"/>
    <mergeCell ref="C32:E32"/>
    <mergeCell ref="C33:E33"/>
    <mergeCell ref="C34:E34"/>
    <mergeCell ref="C35:E35"/>
    <mergeCell ref="C36:E36"/>
    <mergeCell ref="C37:E37"/>
    <mergeCell ref="A39:E39"/>
  </mergeCells>
  <dataValidations count="4">
    <dataValidation type="decimal" operator="greaterThanOrEqual" allowBlank="1" showErrorMessage="1" errorStyle="stop" errorTitle="入力の確認" error="0以上の数字を入れてください。" sqref="C10:C14">
      <formula1>0</formula1>
    </dataValidation>
    <dataValidation type="decimal" operator="greaterThanOrEqual" allowBlank="1" showErrorMessage="1" errorStyle="stop" errorTitle="入力の確認" error="1以上の数字を入れてください。" sqref="C16">
      <formula1>1</formula1>
    </dataValidation>
    <dataValidation type="decimal" operator="greaterThanOrEqual" allowBlank="1" showErrorMessage="1" errorStyle="stop" errorTitle="入力の確認" error="0以上の数字を入れてください。" sqref="C5:C7">
      <formula1>0</formula1>
    </dataValidation>
    <dataValidation type="whole" operator="greaterThanOrEqual" allowBlank="1" showErrorMessage="1" errorStyle="stop" errorTitle="入力の確認" error="1以上の整数を入れてください。" sqref="C8:C9">
      <formula1>1</formula1>
    </dataValidation>
  </dataValidations>
  <pageMargins left="0.4" right="0.4" top="0.5" bottom="0.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使い方</vt:lpstr>
      <vt:lpstr>計算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運送AI実践プロジェクト（仮称）</dc:creator>
  <dc:title/>
  <dc:subject/>
  <dc:description/>
  <cp:keywords/>
  <cp:category/>
  <cp:lastModifiedBy>運送AI実践プロジェクト（仮称）</cp:lastModifiedBy>
  <dcterms:created xsi:type="dcterms:W3CDTF">2026-10-31T00:00:00Z</dcterms:created>
  <dcterms:modified xsi:type="dcterms:W3CDTF">2026-10-31T00:00:00Z</dcterms:modified>
</cp:coreProperties>
</file>